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7995"/>
  </bookViews>
  <sheets>
    <sheet name="Ondansetron Tab" sheetId="1" r:id="rId1"/>
  </sheets>
  <definedNames>
    <definedName name="_xlnm.Print_Area" localSheetId="0">'Ondansetron Tab'!$A$1:$G$32</definedName>
  </definedNames>
  <calcPr calcId="145621"/>
</workbook>
</file>

<file path=xl/calcChain.xml><?xml version="1.0" encoding="utf-8"?>
<calcChain xmlns="http://schemas.openxmlformats.org/spreadsheetml/2006/main">
  <c r="B18" i="1" l="1"/>
  <c r="E20" i="1"/>
  <c r="E22" i="1" s="1"/>
  <c r="E24" i="1" s="1"/>
  <c r="E18" i="1"/>
  <c r="C20" i="1"/>
  <c r="C22" i="1" s="1"/>
  <c r="C24" i="1" s="1"/>
  <c r="C18" i="1"/>
  <c r="E26" i="1" l="1"/>
  <c r="C26" i="1"/>
  <c r="D18" i="1" l="1"/>
  <c r="D20" i="1" l="1"/>
  <c r="D22" i="1" s="1"/>
  <c r="D24" i="1" s="1"/>
  <c r="D26" i="1" s="1"/>
  <c r="B20" i="1"/>
  <c r="B22" i="1" s="1"/>
  <c r="B24" i="1" s="1"/>
  <c r="B26" i="1" l="1"/>
</calcChain>
</file>

<file path=xl/sharedStrings.xml><?xml version="1.0" encoding="utf-8"?>
<sst xmlns="http://schemas.openxmlformats.org/spreadsheetml/2006/main" count="36" uniqueCount="30">
  <si>
    <t>Product</t>
  </si>
  <si>
    <t>Pharmacode</t>
  </si>
  <si>
    <t>Wholesaler Mark Up</t>
  </si>
  <si>
    <t>Reimbursed</t>
  </si>
  <si>
    <t>Phcy Cost ex Wholesale</t>
  </si>
  <si>
    <t>Profit/Loss</t>
  </si>
  <si>
    <t>Per Pack Fee</t>
  </si>
  <si>
    <t>↑↑↑↑↑</t>
  </si>
  <si>
    <t>(includes pack fee)</t>
  </si>
  <si>
    <t>Manufacturer Price</t>
  </si>
  <si>
    <t>Schedule Price</t>
  </si>
  <si>
    <t xml:space="preserve">OP Disc </t>
  </si>
  <si>
    <t xml:space="preserve">Outer Pack </t>
  </si>
  <si>
    <t>Phcy Reimbursement</t>
  </si>
  <si>
    <t>&lt; $150</t>
  </si>
  <si>
    <t>&gt; $150</t>
  </si>
  <si>
    <t>&lt; $4</t>
  </si>
  <si>
    <t>Supplier Discount</t>
  </si>
  <si>
    <t>After Supplier Discount</t>
  </si>
  <si>
    <t>Incumbent</t>
  </si>
  <si>
    <t>New</t>
  </si>
  <si>
    <t>= Low Cost Medicine at M/F cost plus 10% , Outer Pack disocunt only apply's</t>
  </si>
  <si>
    <t>Wholesaler Terms of Trade will apply where applicable</t>
  </si>
  <si>
    <t>Product &gt;</t>
  </si>
  <si>
    <t>From 1 November 2019 until 31 March 2020 or stocks are depleted (whichever comes first)</t>
  </si>
  <si>
    <t>Ondansetron Tablets</t>
  </si>
  <si>
    <t>Ondansetron-Apo Tab 4 mg 50 blister</t>
  </si>
  <si>
    <t>Onrex Tab 4 mg 50 blister</t>
  </si>
  <si>
    <t>Ondansetron-Apo Tab 8 mg 50 blister</t>
  </si>
  <si>
    <t>Onrex Tab 8 mg 50 blister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</si>
</sst>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;[Red]\-&quot;$&quot;#,##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10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165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0" fillId="0" borderId="0" xfId="0" quotePrefix="1"/>
    <xf numFmtId="0" fontId="4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B18" sqref="B18"/>
    </sheetView>
  </sheetViews>
  <sheetFormatPr defaultRowHeight="15.75" x14ac:dyDescent="0.25"/>
  <cols>
    <col min="1" max="1" width="12.625" customWidth="1"/>
    <col min="2" max="2" width="18.125" customWidth="1"/>
    <col min="3" max="3" width="17.25" customWidth="1"/>
    <col min="4" max="4" width="17.625" customWidth="1"/>
    <col min="5" max="5" width="17.75" customWidth="1"/>
    <col min="6" max="9" width="16.625" customWidth="1"/>
  </cols>
  <sheetData>
    <row r="1" spans="1:7" x14ac:dyDescent="0.25">
      <c r="A1" s="1" t="s">
        <v>23</v>
      </c>
      <c r="B1" s="17" t="s">
        <v>25</v>
      </c>
      <c r="C1" s="17"/>
      <c r="D1" s="17"/>
      <c r="E1" s="17"/>
      <c r="F1" s="17"/>
    </row>
    <row r="2" spans="1:7" x14ac:dyDescent="0.25">
      <c r="B2" s="13"/>
      <c r="C2" s="13"/>
      <c r="D2" s="13"/>
    </row>
    <row r="3" spans="1:7" x14ac:dyDescent="0.25">
      <c r="A3" s="1"/>
      <c r="B3" s="1" t="s">
        <v>13</v>
      </c>
      <c r="C3" s="13" t="s">
        <v>6</v>
      </c>
      <c r="D3" s="1" t="s">
        <v>2</v>
      </c>
      <c r="E3" s="13" t="s">
        <v>12</v>
      </c>
      <c r="F3" s="13" t="s">
        <v>17</v>
      </c>
    </row>
    <row r="4" spans="1:7" x14ac:dyDescent="0.25">
      <c r="A4" t="s">
        <v>16</v>
      </c>
      <c r="B4" s="7">
        <v>0.03</v>
      </c>
      <c r="C4" s="11">
        <v>0.255</v>
      </c>
      <c r="D4" s="7">
        <v>0.1</v>
      </c>
      <c r="E4" s="7">
        <v>1.6500000000000001E-2</v>
      </c>
      <c r="F4" s="7">
        <v>0</v>
      </c>
    </row>
    <row r="5" spans="1:7" x14ac:dyDescent="0.25">
      <c r="A5" t="s">
        <v>14</v>
      </c>
      <c r="B5" s="7">
        <v>0.03</v>
      </c>
      <c r="C5" s="11">
        <v>0.255</v>
      </c>
      <c r="D5" s="7">
        <v>8.6499999999999994E-2</v>
      </c>
      <c r="E5" s="7">
        <v>1.6500000000000001E-2</v>
      </c>
    </row>
    <row r="6" spans="1:7" x14ac:dyDescent="0.25">
      <c r="A6" t="s">
        <v>15</v>
      </c>
      <c r="B6" s="7">
        <v>0.04</v>
      </c>
      <c r="C6" s="11">
        <v>0.255</v>
      </c>
      <c r="D6" s="7">
        <v>3.5000000000000003E-2</v>
      </c>
      <c r="E6" s="7">
        <v>0</v>
      </c>
    </row>
    <row r="7" spans="1:7" x14ac:dyDescent="0.25">
      <c r="B7" s="7"/>
      <c r="C7" s="11"/>
      <c r="D7" s="7"/>
      <c r="E7" s="7"/>
    </row>
    <row r="8" spans="1:7" x14ac:dyDescent="0.25">
      <c r="B8" s="13" t="s">
        <v>19</v>
      </c>
      <c r="C8" s="13" t="s">
        <v>20</v>
      </c>
      <c r="D8" s="13" t="s">
        <v>19</v>
      </c>
      <c r="E8" s="13" t="s">
        <v>20</v>
      </c>
    </row>
    <row r="9" spans="1:7" s="3" customFormat="1" ht="31.5" x14ac:dyDescent="0.25">
      <c r="A9" s="6" t="s">
        <v>0</v>
      </c>
      <c r="B9" s="3" t="s">
        <v>26</v>
      </c>
      <c r="C9" s="3" t="s">
        <v>27</v>
      </c>
      <c r="D9" s="3" t="s">
        <v>28</v>
      </c>
      <c r="E9" s="3" t="s">
        <v>29</v>
      </c>
    </row>
    <row r="11" spans="1:7" x14ac:dyDescent="0.25">
      <c r="A11" s="1" t="s">
        <v>1</v>
      </c>
      <c r="B11" s="5">
        <v>2511827</v>
      </c>
      <c r="C11" s="5">
        <v>2441306</v>
      </c>
      <c r="D11" s="5">
        <v>2149710</v>
      </c>
      <c r="E11" s="5">
        <v>2441314</v>
      </c>
      <c r="F11" s="5"/>
      <c r="G11" s="5"/>
    </row>
    <row r="12" spans="1:7" x14ac:dyDescent="0.25">
      <c r="B12" s="5"/>
    </row>
    <row r="13" spans="1:7" ht="20.100000000000001" customHeight="1" x14ac:dyDescent="0.3">
      <c r="A13" s="2"/>
      <c r="B13" s="16" t="s">
        <v>24</v>
      </c>
      <c r="C13" s="16"/>
      <c r="D13" s="16"/>
      <c r="E13" s="16"/>
      <c r="F13" s="16"/>
      <c r="G13" s="16"/>
    </row>
    <row r="14" spans="1:7" ht="31.5" x14ac:dyDescent="0.25">
      <c r="A14" s="6" t="s">
        <v>10</v>
      </c>
      <c r="B14" s="4">
        <v>3.36</v>
      </c>
      <c r="C14" s="4">
        <v>2.68</v>
      </c>
      <c r="D14" s="4">
        <v>4.7699999999999996</v>
      </c>
      <c r="E14" s="4">
        <v>4.57</v>
      </c>
    </row>
    <row r="15" spans="1:7" x14ac:dyDescent="0.25">
      <c r="A15" s="6"/>
      <c r="B15" s="4"/>
      <c r="C15" s="4"/>
      <c r="D15" s="4"/>
      <c r="E15" s="4"/>
    </row>
    <row r="16" spans="1:7" ht="31.5" x14ac:dyDescent="0.25">
      <c r="A16" s="6" t="s">
        <v>9</v>
      </c>
      <c r="B16" s="4">
        <v>2.35</v>
      </c>
      <c r="C16" s="4">
        <v>2.68</v>
      </c>
      <c r="D16" s="4">
        <v>3.75</v>
      </c>
      <c r="E16" s="4">
        <v>4.57</v>
      </c>
    </row>
    <row r="18" spans="1:5" x14ac:dyDescent="0.25">
      <c r="A18" s="1" t="s">
        <v>3</v>
      </c>
      <c r="B18" s="8">
        <f>B14+(B14*IF(B14&lt;4,B$4,IF(B14&lt;150,+B$5,B$6))+IF(B14&lt;4,C$4,IF(B14&lt;150,C$5,C$6)))</f>
        <v>3.7157999999999998</v>
      </c>
      <c r="C18" s="8">
        <f>C14+(C14*IF(C14&lt;4,B$4,IF(C14&lt;150,+B$4,B$5))+IF(C14&lt;4,C$4,IF(C14&lt;150,C$5,C$6)))</f>
        <v>3.0154000000000001</v>
      </c>
      <c r="D18" s="8">
        <f>D14+(D14*IF(D14&lt;4,B$4,IF(D14&lt;150,+B$5,B$6))+IF(D14&lt;4,C$4,IF(D14&lt;150,C$5,C$6)))</f>
        <v>5.1680999999999999</v>
      </c>
      <c r="E18" s="8">
        <f>E14+(E14*IF(E14&lt;4,B$4,IF(E14&lt;150,+B$4,B$5))+IF(E14&lt;4,C$4,IF(E14&lt;150,C$5,C$6)))</f>
        <v>4.9621000000000004</v>
      </c>
    </row>
    <row r="19" spans="1:5" x14ac:dyDescent="0.25">
      <c r="B19" t="s">
        <v>8</v>
      </c>
      <c r="C19" t="s">
        <v>8</v>
      </c>
      <c r="D19" t="s">
        <v>8</v>
      </c>
      <c r="E19" t="s">
        <v>8</v>
      </c>
    </row>
    <row r="20" spans="1:5" ht="31.5" x14ac:dyDescent="0.25">
      <c r="A20" s="6" t="s">
        <v>4</v>
      </c>
      <c r="B20" s="4">
        <f>B16+(B16*IF(B14&lt;4,D$4,IF(B14&lt;150,D$5,D$6)))</f>
        <v>2.585</v>
      </c>
      <c r="C20" s="4">
        <f>C16+(C16*IF(C14&lt;4,D$4,IF(C14&lt;150,D$5,D$6)))</f>
        <v>2.9480000000000004</v>
      </c>
      <c r="D20" s="4">
        <f>D16+(D16*IF(D14&lt;4,D$4,IF(D14&lt;150,D$5,D$6)))</f>
        <v>4.0743749999999999</v>
      </c>
      <c r="E20" s="4">
        <f>E16+(E16*IF(E14&lt;4,D$4,IF(E14&lt;150,D$5,D$6)))</f>
        <v>4.9653050000000007</v>
      </c>
    </row>
    <row r="21" spans="1:5" x14ac:dyDescent="0.25">
      <c r="A21" s="6"/>
      <c r="B21" s="4"/>
      <c r="C21" s="4"/>
      <c r="D21" s="4"/>
      <c r="E21" s="4"/>
    </row>
    <row r="22" spans="1:5" ht="47.25" x14ac:dyDescent="0.25">
      <c r="A22" s="6" t="s">
        <v>18</v>
      </c>
      <c r="B22" s="4">
        <f>B20-(B20*$F$4)</f>
        <v>2.585</v>
      </c>
      <c r="C22" s="4">
        <f>C20</f>
        <v>2.9480000000000004</v>
      </c>
      <c r="D22" s="4">
        <f>D20-(D20*$F$4)</f>
        <v>4.0743749999999999</v>
      </c>
      <c r="E22" s="4">
        <f>E20</f>
        <v>4.9653050000000007</v>
      </c>
    </row>
    <row r="23" spans="1:5" x14ac:dyDescent="0.25">
      <c r="A23" s="6"/>
      <c r="B23" s="4"/>
      <c r="C23" s="4"/>
      <c r="D23" s="4"/>
      <c r="E23" s="4"/>
    </row>
    <row r="24" spans="1:5" x14ac:dyDescent="0.25">
      <c r="A24" s="6" t="s">
        <v>11</v>
      </c>
      <c r="B24" s="4">
        <f>B22-(B22*IF(B14&lt;4,E$4,IF(B14&lt;150,E$5,E$6)))</f>
        <v>2.5423475</v>
      </c>
      <c r="C24" s="4">
        <f>C22-(C22*IF(C14&lt;4,E$4,IF(C14&lt;150,E$5,E$6)))</f>
        <v>2.8993580000000003</v>
      </c>
      <c r="D24" s="4">
        <f>D22-(D22*IF(D14&lt;4,E$4,IF(D14&lt;150,E$5,E$6)))</f>
        <v>4.0071478124999995</v>
      </c>
      <c r="E24" s="4">
        <f>E22-(E22*IF(E14&lt;4,E$4,IF(E14&lt;150,E$5,E$6)))</f>
        <v>4.8833774675000008</v>
      </c>
    </row>
    <row r="26" spans="1:5" x14ac:dyDescent="0.25">
      <c r="A26" s="10" t="s">
        <v>5</v>
      </c>
      <c r="B26" s="9">
        <f>B18-B24</f>
        <v>1.1734524999999998</v>
      </c>
      <c r="C26" s="9">
        <f t="shared" ref="C26:G26" si="0">C18-C24</f>
        <v>0.11604199999999976</v>
      </c>
      <c r="D26" s="9">
        <f t="shared" si="0"/>
        <v>1.1609521875000004</v>
      </c>
      <c r="E26" s="9">
        <f t="shared" si="0"/>
        <v>7.8722532499999609E-2</v>
      </c>
    </row>
    <row r="27" spans="1:5" x14ac:dyDescent="0.25">
      <c r="B27" s="12" t="s">
        <v>7</v>
      </c>
      <c r="C27" s="12"/>
      <c r="D27" s="12" t="s">
        <v>7</v>
      </c>
    </row>
    <row r="29" spans="1:5" x14ac:dyDescent="0.25">
      <c r="A29" s="14"/>
      <c r="B29" s="15" t="s">
        <v>21</v>
      </c>
    </row>
    <row r="31" spans="1:5" x14ac:dyDescent="0.25">
      <c r="A31" t="s">
        <v>22</v>
      </c>
    </row>
  </sheetData>
  <mergeCells count="2">
    <mergeCell ref="B13:G13"/>
    <mergeCell ref="B1:F1"/>
  </mergeCells>
  <printOptions horizontalCentered="1" verticalCentered="1"/>
  <pageMargins left="0.11811023622047245" right="0.11811023622047245" top="0.55118110236220474" bottom="0.15748031496062992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Ondansetron Tab</vt:lpstr>
      <vt:lpstr>'Ondansetron Tab'!Print_Area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Wright</dc:creator>
  <cp:lastModifiedBy>Noel Wright</cp:lastModifiedBy>
  <cp:lastPrinted>2019-04-14T07:50:35Z</cp:lastPrinted>
  <dcterms:created xsi:type="dcterms:W3CDTF">2017-10-11T07:26:09Z</dcterms:created>
  <dcterms:modified xsi:type="dcterms:W3CDTF">2019-09-24T03:47:35Z</dcterms:modified>
</cp:coreProperties>
</file>